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lie\Documents\GSA\PROMO006 PROFESSIONAL SHOWCASE\Paperwork\"/>
    </mc:Choice>
  </mc:AlternateContent>
  <xr:revisionPtr revIDLastSave="0" documentId="8_{75B55A27-7D2B-498B-80B4-DC196E8E7217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Budget" sheetId="1" r:id="rId1"/>
    <sheet name="Categor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G69" i="1"/>
  <c r="G68" i="1"/>
  <c r="G67" i="1"/>
  <c r="G65" i="1"/>
  <c r="E62" i="1"/>
  <c r="D62" i="1"/>
  <c r="J61" i="1"/>
  <c r="I61" i="1"/>
  <c r="H61" i="1"/>
  <c r="G61" i="1"/>
  <c r="D61" i="1"/>
  <c r="E61" i="1" s="1"/>
  <c r="J60" i="1"/>
  <c r="I60" i="1"/>
  <c r="H60" i="1"/>
  <c r="G60" i="1"/>
  <c r="E60" i="1"/>
  <c r="D60" i="1"/>
  <c r="J59" i="1"/>
  <c r="I59" i="1"/>
  <c r="H59" i="1"/>
  <c r="G59" i="1"/>
  <c r="D59" i="1"/>
  <c r="E59" i="1" s="1"/>
  <c r="J58" i="1"/>
  <c r="I58" i="1"/>
  <c r="H58" i="1"/>
  <c r="G58" i="1"/>
  <c r="E58" i="1"/>
  <c r="D58" i="1"/>
  <c r="J57" i="1"/>
  <c r="I57" i="1"/>
  <c r="H57" i="1"/>
  <c r="G57" i="1"/>
  <c r="E57" i="1"/>
  <c r="J56" i="1"/>
  <c r="I56" i="1"/>
  <c r="G56" i="1"/>
  <c r="E56" i="1"/>
  <c r="H56" i="1" s="1"/>
  <c r="I55" i="1"/>
  <c r="I62" i="1" s="1"/>
  <c r="G42" i="1" s="1"/>
  <c r="M40" i="1" s="1"/>
  <c r="H55" i="1"/>
  <c r="H62" i="1" s="1"/>
  <c r="G32" i="1" s="1"/>
  <c r="M30" i="1" s="1"/>
  <c r="M27" i="1" s="1"/>
  <c r="G55" i="1"/>
  <c r="G62" i="1" s="1"/>
  <c r="E55" i="1"/>
  <c r="J55" i="1" s="1"/>
  <c r="J62" i="1" s="1"/>
  <c r="G51" i="1" s="1"/>
  <c r="M49" i="1" s="1"/>
  <c r="M46" i="1" s="1"/>
  <c r="M50" i="1"/>
  <c r="G48" i="1"/>
  <c r="G47" i="1"/>
  <c r="G46" i="1"/>
  <c r="M51" i="1" s="1"/>
  <c r="M47" i="1" s="1"/>
  <c r="M41" i="1"/>
  <c r="M37" i="1" s="1"/>
  <c r="G41" i="1"/>
  <c r="G40" i="1"/>
  <c r="G39" i="1"/>
  <c r="G38" i="1"/>
  <c r="G37" i="1"/>
  <c r="M42" i="1" s="1"/>
  <c r="M36" i="1"/>
  <c r="G36" i="1"/>
  <c r="M31" i="1"/>
  <c r="G31" i="1"/>
  <c r="G30" i="1"/>
  <c r="G29" i="1"/>
  <c r="F28" i="1"/>
  <c r="G28" i="1" s="1"/>
  <c r="F27" i="1"/>
  <c r="G27" i="1" s="1"/>
  <c r="M32" i="1" s="1"/>
  <c r="M28" i="1" s="1"/>
  <c r="M22" i="1"/>
  <c r="G22" i="1"/>
  <c r="G21" i="1"/>
  <c r="G20" i="1"/>
  <c r="G19" i="1"/>
  <c r="F18" i="1"/>
  <c r="G18" i="1" s="1"/>
  <c r="J12" i="1"/>
  <c r="B9" i="1"/>
  <c r="K62" i="1" l="1"/>
  <c r="G23" i="1"/>
  <c r="M21" i="1" s="1"/>
  <c r="J10" i="1"/>
  <c r="J13" i="1"/>
  <c r="B12" i="1" l="1"/>
  <c r="M18" i="1"/>
  <c r="M23" i="1"/>
  <c r="M19" i="1" l="1"/>
  <c r="B13" i="1"/>
  <c r="K7" i="1"/>
  <c r="K6" i="1"/>
</calcChain>
</file>

<file path=xl/sharedStrings.xml><?xml version="1.0" encoding="utf-8"?>
<sst xmlns="http://schemas.openxmlformats.org/spreadsheetml/2006/main" count="144" uniqueCount="84">
  <si>
    <t>Show Name:</t>
  </si>
  <si>
    <t>Categories that items may appear as on the invoice</t>
  </si>
  <si>
    <t>9 Months Later</t>
  </si>
  <si>
    <t>Consumable types</t>
  </si>
  <si>
    <t>Departments</t>
  </si>
  <si>
    <t>Equipment hire</t>
  </si>
  <si>
    <t>Gaffa tape</t>
  </si>
  <si>
    <t>Lighting</t>
  </si>
  <si>
    <t>Lighting equipment</t>
  </si>
  <si>
    <t>LX tape</t>
  </si>
  <si>
    <t>Sound</t>
  </si>
  <si>
    <t>Sound equipment</t>
  </si>
  <si>
    <t>Haze fluid, 1L</t>
  </si>
  <si>
    <t>Construction</t>
  </si>
  <si>
    <t>Construction materials</t>
  </si>
  <si>
    <t>Flamebar, 1L</t>
  </si>
  <si>
    <t>Miscellaneous</t>
  </si>
  <si>
    <t>Mylands paint, tin</t>
  </si>
  <si>
    <t>Crew motivation [not charged to show]</t>
  </si>
  <si>
    <t>Smoke, 1L</t>
  </si>
  <si>
    <t>[Insert]</t>
  </si>
  <si>
    <t>Batteries</t>
  </si>
  <si>
    <t>[Any]</t>
  </si>
  <si>
    <t>[Extras]</t>
  </si>
  <si>
    <t>[Required]</t>
  </si>
  <si>
    <t>Cells that you use. The others fix themselves :)</t>
  </si>
  <si>
    <t>Society:</t>
  </si>
  <si>
    <t>A Cappella Society</t>
  </si>
  <si>
    <t>Show mailing list:</t>
  </si>
  <si>
    <t>acappella@</t>
  </si>
  <si>
    <t>Final show date:</t>
  </si>
  <si>
    <t>3rd May 2019</t>
  </si>
  <si>
    <t>Budget (Grand Total):</t>
  </si>
  <si>
    <t>Stage budget remaining:</t>
  </si>
  <si>
    <t>Production fee:</t>
  </si>
  <si>
    <t>Total budget remaining:</t>
  </si>
  <si>
    <t>Contingency:</t>
  </si>
  <si>
    <t>Available to Spend:</t>
  </si>
  <si>
    <t>Extra budget:</t>
  </si>
  <si>
    <t>Total budget:</t>
  </si>
  <si>
    <t>Total show spending:</t>
  </si>
  <si>
    <t>Total budget assigned:</t>
  </si>
  <si>
    <t>Total inc quotes:</t>
  </si>
  <si>
    <t>Unassigned budget:</t>
  </si>
  <si>
    <t>[item name]</t>
  </si>
  <si>
    <t>[category]</t>
  </si>
  <si>
    <t>[quote]</t>
  </si>
  <si>
    <t>[receipt title]</t>
  </si>
  <si>
    <t>[purchaser]</t>
  </si>
  <si>
    <t>[cost]</t>
  </si>
  <si>
    <t>[quote / cost]: auto-updated</t>
  </si>
  <si>
    <t>Lighting budget</t>
  </si>
  <si>
    <t>Slimpars</t>
  </si>
  <si>
    <t>Tom</t>
  </si>
  <si>
    <t>Lighting budget remaining:</t>
  </si>
  <si>
    <t>Remaining inc quotes:</t>
  </si>
  <si>
    <t>Total spent</t>
  </si>
  <si>
    <t>Total quoted</t>
  </si>
  <si>
    <t>Consumables: please input any you use in the 'consumables' section. Your budget will auto-update.</t>
  </si>
  <si>
    <t>Total if you buy all quoted that hasn't yet been purchased</t>
  </si>
  <si>
    <t>Sound budget</t>
  </si>
  <si>
    <t>Radiomics</t>
  </si>
  <si>
    <t>Sound budget remaining:</t>
  </si>
  <si>
    <t>Sub</t>
  </si>
  <si>
    <t>Carpentry</t>
  </si>
  <si>
    <t>Carpentry budget</t>
  </si>
  <si>
    <t>Carpentry budget remaining:</t>
  </si>
  <si>
    <t xml:space="preserve">Miscellaneous </t>
  </si>
  <si>
    <t>Miscellaneous budget</t>
  </si>
  <si>
    <t>Miscellaneous budget remaining:</t>
  </si>
  <si>
    <t>Consumables</t>
  </si>
  <si>
    <t>[department]</t>
  </si>
  <si>
    <t>[quantity]</t>
  </si>
  <si>
    <t>[cost per unit]</t>
  </si>
  <si>
    <t>[total+vat]</t>
  </si>
  <si>
    <t>Misc</t>
  </si>
  <si>
    <t>Total</t>
  </si>
  <si>
    <t>Crew Motivation (Maximum £20 spend unless a two week Winston show, in which case £30)</t>
  </si>
  <si>
    <t>This is not considered in the budget calculations above as it is not charged to the show</t>
  </si>
  <si>
    <t>Various</t>
  </si>
  <si>
    <t>Nat Motivation</t>
  </si>
  <si>
    <t>Nat</t>
  </si>
  <si>
    <t>Producer Present</t>
  </si>
  <si>
    <t>Prod Present 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</si>
</sst>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]#,##0.00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sz val="10"/>
      <name val="Arial"/>
    </font>
    <font>
      <sz val="10"/>
      <name val="Arial"/>
    </font>
    <font>
      <sz val="10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Alignment="1"/>
    <xf numFmtId="0" fontId="1" fillId="3" borderId="2" xfId="0" applyFont="1" applyFill="1" applyBorder="1" applyAlignment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1" fillId="4" borderId="0" xfId="0" applyFont="1" applyFill="1"/>
    <xf numFmtId="0" fontId="1" fillId="2" borderId="4" xfId="0" applyFont="1" applyFill="1" applyBorder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5" xfId="0" applyFont="1" applyFill="1" applyBorder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/>
    <xf numFmtId="0" fontId="1" fillId="2" borderId="8" xfId="0" applyFont="1" applyFill="1" applyBorder="1"/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2" xfId="0" applyFont="1" applyFill="1" applyBorder="1"/>
    <xf numFmtId="0" fontId="2" fillId="6" borderId="2" xfId="0" applyFont="1" applyFill="1" applyBorder="1" applyAlignment="1"/>
    <xf numFmtId="164" fontId="1" fillId="5" borderId="2" xfId="0" applyNumberFormat="1" applyFont="1" applyFill="1" applyBorder="1"/>
    <xf numFmtId="0" fontId="1" fillId="5" borderId="3" xfId="0" applyFont="1" applyFill="1" applyBorder="1"/>
    <xf numFmtId="0" fontId="1" fillId="5" borderId="0" xfId="0" applyFont="1" applyFill="1"/>
    <xf numFmtId="0" fontId="1" fillId="5" borderId="4" xfId="0" applyFont="1" applyFill="1" applyBorder="1" applyAlignment="1"/>
    <xf numFmtId="0" fontId="1" fillId="5" borderId="0" xfId="0" applyFont="1" applyFill="1" applyAlignment="1"/>
    <xf numFmtId="0" fontId="2" fillId="6" borderId="0" xfId="0" applyFont="1" applyFill="1" applyAlignment="1"/>
    <xf numFmtId="164" fontId="1" fillId="5" borderId="0" xfId="0" applyNumberFormat="1" applyFont="1" applyFill="1"/>
    <xf numFmtId="0" fontId="1" fillId="5" borderId="5" xfId="0" applyFont="1" applyFill="1" applyBorder="1"/>
    <xf numFmtId="0" fontId="3" fillId="5" borderId="0" xfId="0" applyFont="1" applyFill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7" xfId="0" applyFont="1" applyFill="1" applyBorder="1"/>
    <xf numFmtId="164" fontId="0" fillId="2" borderId="7" xfId="0" applyNumberFormat="1" applyFont="1" applyFill="1" applyBorder="1"/>
    <xf numFmtId="0" fontId="1" fillId="5" borderId="8" xfId="0" applyFont="1" applyFill="1" applyBorder="1"/>
    <xf numFmtId="0" fontId="3" fillId="0" borderId="0" xfId="0" applyFont="1"/>
    <xf numFmtId="0" fontId="1" fillId="2" borderId="2" xfId="0" applyFont="1" applyFill="1" applyBorder="1" applyAlignment="1"/>
    <xf numFmtId="164" fontId="3" fillId="2" borderId="2" xfId="0" applyNumberFormat="1" applyFont="1" applyFill="1" applyBorder="1"/>
    <xf numFmtId="164" fontId="3" fillId="2" borderId="7" xfId="0" applyNumberFormat="1" applyFont="1" applyFill="1" applyBorder="1"/>
    <xf numFmtId="0" fontId="4" fillId="2" borderId="7" xfId="0" applyFont="1" applyFill="1" applyBorder="1"/>
    <xf numFmtId="0" fontId="4" fillId="0" borderId="0" xfId="0" applyFont="1"/>
    <xf numFmtId="0" fontId="1" fillId="6" borderId="0" xfId="0" applyFont="1" applyFill="1"/>
    <xf numFmtId="164" fontId="2" fillId="6" borderId="0" xfId="0" applyNumberFormat="1" applyFont="1" applyFill="1" applyAlignment="1">
      <alignment horizontal="left"/>
    </xf>
    <xf numFmtId="164" fontId="2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left"/>
    </xf>
    <xf numFmtId="0" fontId="1" fillId="6" borderId="2" xfId="0" applyFont="1" applyFill="1" applyBorder="1"/>
    <xf numFmtId="164" fontId="2" fillId="6" borderId="2" xfId="0" applyNumberFormat="1" applyFon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left"/>
    </xf>
    <xf numFmtId="164" fontId="5" fillId="6" borderId="2" xfId="0" applyNumberFormat="1" applyFont="1" applyFill="1" applyBorder="1" applyAlignment="1">
      <alignment horizontal="left"/>
    </xf>
    <xf numFmtId="0" fontId="4" fillId="3" borderId="0" xfId="0" applyFont="1" applyFill="1" applyAlignment="1"/>
    <xf numFmtId="164" fontId="1" fillId="3" borderId="0" xfId="0" applyNumberFormat="1" applyFont="1" applyFill="1" applyAlignment="1"/>
    <xf numFmtId="164" fontId="1" fillId="0" borderId="0" xfId="0" applyNumberFormat="1" applyFont="1"/>
    <xf numFmtId="164" fontId="4" fillId="0" borderId="0" xfId="0" applyNumberFormat="1" applyFont="1"/>
    <xf numFmtId="0" fontId="1" fillId="3" borderId="0" xfId="0" applyFont="1" applyFill="1"/>
    <xf numFmtId="164" fontId="1" fillId="3" borderId="0" xfId="0" applyNumberFormat="1" applyFont="1" applyFill="1"/>
    <xf numFmtId="0" fontId="1" fillId="0" borderId="0" xfId="0" applyFont="1" applyAlignment="1">
      <alignment horizontal="left"/>
    </xf>
    <xf numFmtId="164" fontId="0" fillId="7" borderId="0" xfId="0" applyNumberFormat="1" applyFont="1" applyFill="1"/>
    <xf numFmtId="164" fontId="1" fillId="0" borderId="0" xfId="0" applyNumberFormat="1" applyFont="1" applyAlignment="1"/>
    <xf numFmtId="0" fontId="1" fillId="3" borderId="0" xfId="0" applyFont="1" applyFill="1" applyAlignment="1">
      <alignment horizontal="right"/>
    </xf>
    <xf numFmtId="0" fontId="1" fillId="8" borderId="0" xfId="0" applyFont="1" applyFill="1" applyAlignment="1"/>
    <xf numFmtId="164" fontId="1" fillId="8" borderId="0" xfId="0" applyNumberFormat="1" applyFont="1" applyFill="1"/>
    <xf numFmtId="0" fontId="2" fillId="6" borderId="0" xfId="0" applyFont="1" applyFill="1"/>
    <xf numFmtId="0" fontId="2" fillId="6" borderId="2" xfId="0" applyFont="1" applyFill="1" applyBorder="1"/>
    <xf numFmtId="164" fontId="1" fillId="6" borderId="0" xfId="0" applyNumberFormat="1" applyFont="1" applyFill="1"/>
    <xf numFmtId="0" fontId="1" fillId="3" borderId="7" xfId="0" applyFont="1" applyFill="1" applyBorder="1" applyAlignment="1"/>
    <xf numFmtId="0" fontId="1" fillId="0" borderId="7" xfId="0" applyFont="1" applyBorder="1"/>
    <xf numFmtId="0" fontId="2" fillId="6" borderId="2" xfId="0" applyFont="1" applyFill="1" applyBorder="1" applyAlignment="1"/>
    <xf numFmtId="0" fontId="1" fillId="0" borderId="2" xfId="0" applyFont="1" applyBorder="1"/>
    <xf numFmtId="0" fontId="1" fillId="3" borderId="2" xfId="0" applyFont="1" applyFill="1" applyBorder="1" applyAlignment="1"/>
    <xf numFmtId="0" fontId="2" fillId="6" borderId="0" xfId="0" applyFont="1" applyFill="1" applyAlignment="1"/>
    <xf numFmtId="0" fontId="0" fillId="0" borderId="0" xfId="0" applyFont="1" applyAlignment="1"/>
    <xf numFmtId="0" fontId="1" fillId="3" borderId="0" xfId="0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5" borderId="0" xfId="0" applyFont="1" applyFill="1" applyAlignment="1"/>
    <xf numFmtId="164" fontId="1" fillId="2" borderId="7" xfId="0" applyNumberFormat="1" applyFont="1" applyFill="1" applyBorder="1"/>
    <xf numFmtId="164" fontId="1" fillId="2" borderId="2" xfId="0" applyNumberFormat="1" applyFont="1" applyFill="1" applyBorder="1"/>
  </cellXfs>
  <cellStyles count="1">
    <cellStyle name="Normal" xfId="0" builtinId="0"/>
  </cellStyles>
  <dxfs count="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70"/>
  <sheetViews>
    <sheetView tabSelected="1" workbookViewId="0"/>
  </sheetViews>
  <sheetFormatPr defaultColWidth="14.42578125" defaultRowHeight="15.75" customHeight="1" x14ac:dyDescent="0.2"/>
  <cols>
    <col min="1" max="1" width="18.5703125" customWidth="1"/>
    <col min="2" max="2" width="15.28515625" customWidth="1"/>
    <col min="7" max="7" width="30.28515625" customWidth="1"/>
    <col min="8" max="8" width="14" customWidth="1"/>
    <col min="9" max="9" width="20.28515625" customWidth="1"/>
    <col min="10" max="10" width="8.85546875" customWidth="1"/>
    <col min="12" max="12" width="6.85546875" customWidth="1"/>
    <col min="14" max="14" width="30.85546875" customWidth="1"/>
  </cols>
  <sheetData>
    <row r="1" spans="1:25" ht="15.75" customHeight="1" x14ac:dyDescent="0.2">
      <c r="A1" s="1" t="s">
        <v>0</v>
      </c>
      <c r="B1" s="68" t="s">
        <v>2</v>
      </c>
      <c r="C1" s="67"/>
      <c r="D1" s="4"/>
      <c r="E1" s="4"/>
      <c r="F1" s="4"/>
      <c r="G1" s="4"/>
      <c r="H1" s="4"/>
      <c r="I1" s="3" t="s">
        <v>25</v>
      </c>
      <c r="J1" s="5"/>
      <c r="K1" s="5"/>
      <c r="L1" s="4"/>
      <c r="M1" s="4"/>
      <c r="N1" s="4"/>
      <c r="O1" s="6"/>
      <c r="P1" s="7"/>
      <c r="Q1" s="7"/>
      <c r="R1" s="7"/>
    </row>
    <row r="2" spans="1:25" ht="15.75" customHeight="1" x14ac:dyDescent="0.2">
      <c r="A2" s="8" t="s">
        <v>26</v>
      </c>
      <c r="B2" s="71" t="s">
        <v>27</v>
      </c>
      <c r="C2" s="7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7"/>
      <c r="Q2" s="7"/>
      <c r="R2" s="7"/>
    </row>
    <row r="3" spans="1:25" ht="15.75" customHeight="1" x14ac:dyDescent="0.2">
      <c r="A3" s="8" t="s">
        <v>28</v>
      </c>
      <c r="B3" s="71" t="s">
        <v>29</v>
      </c>
      <c r="C3" s="7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7"/>
      <c r="Q3" s="7"/>
      <c r="R3" s="7"/>
    </row>
    <row r="4" spans="1:25" ht="15.75" customHeight="1" x14ac:dyDescent="0.2">
      <c r="A4" s="13" t="s">
        <v>30</v>
      </c>
      <c r="B4" s="64" t="s">
        <v>31</v>
      </c>
      <c r="C4" s="65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7"/>
      <c r="Q4" s="7"/>
      <c r="R4" s="7"/>
    </row>
    <row r="6" spans="1:25" ht="15.75" customHeight="1" x14ac:dyDescent="0.2">
      <c r="A6" s="17" t="s">
        <v>32</v>
      </c>
      <c r="B6" s="68">
        <v>450</v>
      </c>
      <c r="C6" s="67"/>
      <c r="D6" s="18"/>
      <c r="E6" s="19"/>
      <c r="F6" s="19"/>
      <c r="G6" s="19"/>
      <c r="H6" s="18"/>
      <c r="I6" s="66" t="s">
        <v>33</v>
      </c>
      <c r="J6" s="67"/>
      <c r="K6" s="21">
        <f>B9-B12</f>
        <v>20.967999999999961</v>
      </c>
      <c r="L6" s="18"/>
      <c r="M6" s="19"/>
      <c r="N6" s="19"/>
      <c r="O6" s="22"/>
      <c r="P6" s="23"/>
      <c r="Q6" s="23"/>
      <c r="R6" s="23"/>
    </row>
    <row r="7" spans="1:25" ht="15.75" customHeight="1" x14ac:dyDescent="0.2">
      <c r="A7" s="24" t="s">
        <v>34</v>
      </c>
      <c r="B7" s="71">
        <v>80</v>
      </c>
      <c r="C7" s="70"/>
      <c r="D7" s="25"/>
      <c r="E7" s="23"/>
      <c r="F7" s="23"/>
      <c r="G7" s="23"/>
      <c r="H7" s="23"/>
      <c r="I7" s="69" t="s">
        <v>35</v>
      </c>
      <c r="J7" s="70"/>
      <c r="K7" s="27">
        <f>B9+B10+B8-B12</f>
        <v>20.967999999999961</v>
      </c>
      <c r="L7" s="25"/>
      <c r="M7" s="23"/>
      <c r="N7" s="23"/>
      <c r="O7" s="28"/>
      <c r="P7" s="23"/>
      <c r="Q7" s="23"/>
      <c r="R7" s="23"/>
    </row>
    <row r="8" spans="1:25" ht="15.75" customHeight="1" x14ac:dyDescent="0.2">
      <c r="A8" s="24" t="s">
        <v>36</v>
      </c>
      <c r="B8" s="71"/>
      <c r="C8" s="70"/>
      <c r="D8" s="25"/>
      <c r="E8" s="23"/>
      <c r="F8" s="23"/>
      <c r="G8" s="23"/>
      <c r="H8" s="23"/>
      <c r="I8" s="23"/>
      <c r="J8" s="23"/>
      <c r="K8" s="23"/>
      <c r="L8" s="23"/>
      <c r="M8" s="23"/>
      <c r="N8" s="23"/>
      <c r="O8" s="28"/>
      <c r="P8" s="23"/>
      <c r="Q8" s="23"/>
      <c r="R8" s="23"/>
    </row>
    <row r="9" spans="1:25" ht="15.75" customHeight="1" x14ac:dyDescent="0.2">
      <c r="A9" s="24" t="s">
        <v>37</v>
      </c>
      <c r="B9" s="74">
        <f>B6-B7-B8</f>
        <v>370</v>
      </c>
      <c r="C9" s="70"/>
      <c r="D9" s="25"/>
      <c r="E9" s="23"/>
      <c r="F9" s="23"/>
      <c r="G9" s="23"/>
      <c r="H9" s="23"/>
      <c r="I9" s="23"/>
      <c r="J9" s="29"/>
      <c r="K9" s="23"/>
      <c r="L9" s="23"/>
      <c r="M9" s="23"/>
      <c r="N9" s="23"/>
      <c r="O9" s="28"/>
      <c r="P9" s="23"/>
      <c r="Q9" s="23"/>
      <c r="R9" s="23"/>
    </row>
    <row r="10" spans="1:25" ht="15.75" customHeight="1" x14ac:dyDescent="0.2">
      <c r="A10" s="30" t="s">
        <v>38</v>
      </c>
      <c r="B10" s="64"/>
      <c r="C10" s="65"/>
      <c r="D10" s="31"/>
      <c r="E10" s="32"/>
      <c r="F10" s="32"/>
      <c r="G10" s="32"/>
      <c r="H10" s="32"/>
      <c r="I10" s="31" t="s">
        <v>39</v>
      </c>
      <c r="J10" s="33">
        <f>B7+B9+B10+B8</f>
        <v>450</v>
      </c>
      <c r="K10" s="32"/>
      <c r="L10" s="32"/>
      <c r="M10" s="32"/>
      <c r="N10" s="32"/>
      <c r="O10" s="34"/>
      <c r="P10" s="23"/>
      <c r="Q10" s="23"/>
      <c r="R10" s="23"/>
    </row>
    <row r="11" spans="1:25" ht="15.75" customHeight="1" x14ac:dyDescent="0.2">
      <c r="J11" s="35"/>
    </row>
    <row r="12" spans="1:25" ht="15.75" customHeight="1" x14ac:dyDescent="0.2">
      <c r="A12" s="1" t="s">
        <v>40</v>
      </c>
      <c r="B12" s="76">
        <f>M21+M30+M40+M49</f>
        <v>349.03200000000004</v>
      </c>
      <c r="C12" s="67"/>
      <c r="D12" s="36"/>
      <c r="E12" s="4"/>
      <c r="F12" s="4"/>
      <c r="G12" s="4"/>
      <c r="H12" s="4"/>
      <c r="I12" s="36" t="s">
        <v>41</v>
      </c>
      <c r="J12" s="37">
        <f>M17+M26+M35+M45</f>
        <v>370</v>
      </c>
      <c r="K12" s="4"/>
      <c r="L12" s="4"/>
      <c r="M12" s="4"/>
      <c r="N12" s="4"/>
      <c r="O12" s="6"/>
    </row>
    <row r="13" spans="1:25" ht="15.75" customHeight="1" x14ac:dyDescent="0.2">
      <c r="A13" s="13" t="s">
        <v>42</v>
      </c>
      <c r="B13" s="75">
        <f>M23+M32+M42+M51</f>
        <v>349.03200000000004</v>
      </c>
      <c r="C13" s="65"/>
      <c r="D13" s="14"/>
      <c r="E13" s="15"/>
      <c r="F13" s="15"/>
      <c r="G13" s="15"/>
      <c r="H13" s="15"/>
      <c r="I13" s="14" t="s">
        <v>43</v>
      </c>
      <c r="J13" s="38">
        <f>B9+B10-J12</f>
        <v>0</v>
      </c>
      <c r="K13" s="15"/>
      <c r="L13" s="15"/>
      <c r="M13" s="39"/>
      <c r="N13" s="15"/>
      <c r="O13" s="16"/>
    </row>
    <row r="14" spans="1:25" ht="15.75" customHeight="1" x14ac:dyDescent="0.2">
      <c r="M14" s="40"/>
    </row>
    <row r="15" spans="1:25" ht="15.75" customHeight="1" x14ac:dyDescent="0.2">
      <c r="A15" s="26"/>
      <c r="B15" s="41"/>
      <c r="C15" s="41"/>
      <c r="D15" s="26"/>
      <c r="E15" s="42"/>
      <c r="F15" s="26"/>
      <c r="G15" s="43"/>
      <c r="H15" s="26"/>
      <c r="I15" s="41"/>
      <c r="J15" s="41"/>
      <c r="K15" s="41"/>
      <c r="L15" s="41"/>
      <c r="M15" s="44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5.75" customHeight="1" x14ac:dyDescent="0.2">
      <c r="A16" s="20" t="s">
        <v>7</v>
      </c>
      <c r="B16" s="45"/>
      <c r="C16" s="45"/>
      <c r="D16" s="20"/>
      <c r="E16" s="46"/>
      <c r="F16" s="20"/>
      <c r="G16" s="47"/>
      <c r="H16" s="20"/>
      <c r="I16" s="45"/>
      <c r="J16" s="45"/>
      <c r="K16" s="45"/>
      <c r="L16" s="45"/>
      <c r="M16" s="48"/>
      <c r="N16" s="45"/>
      <c r="O16" s="45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5.75" customHeight="1" x14ac:dyDescent="0.2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49</v>
      </c>
      <c r="G17" s="2" t="s">
        <v>50</v>
      </c>
      <c r="I17" s="72" t="s">
        <v>51</v>
      </c>
      <c r="J17" s="70"/>
      <c r="K17" s="70"/>
      <c r="L17" s="70"/>
      <c r="M17" s="49">
        <v>120</v>
      </c>
      <c r="N17" s="2"/>
      <c r="P17" s="2"/>
    </row>
    <row r="18" spans="1:25" ht="15.75" customHeight="1" x14ac:dyDescent="0.2">
      <c r="A18" s="9" t="s">
        <v>52</v>
      </c>
      <c r="B18" s="9" t="s">
        <v>8</v>
      </c>
      <c r="C18" s="50"/>
      <c r="D18" s="9"/>
      <c r="E18" s="9" t="s">
        <v>53</v>
      </c>
      <c r="F18" s="50">
        <f>(80/3 * 3)*1.2</f>
        <v>96</v>
      </c>
      <c r="G18" s="51">
        <f t="shared" ref="G18:G22" si="0">IF(F18=0, C18, F18)</f>
        <v>96</v>
      </c>
      <c r="I18" s="72" t="s">
        <v>54</v>
      </c>
      <c r="J18" s="70"/>
      <c r="K18" s="70"/>
      <c r="L18" s="70"/>
      <c r="M18" s="52">
        <f>M17-M21</f>
        <v>24</v>
      </c>
    </row>
    <row r="19" spans="1:25" ht="15.75" customHeight="1" x14ac:dyDescent="0.2">
      <c r="A19" s="9"/>
      <c r="B19" s="9"/>
      <c r="C19" s="50"/>
      <c r="D19" s="9"/>
      <c r="E19" s="53"/>
      <c r="F19" s="54"/>
      <c r="G19" s="51">
        <f t="shared" si="0"/>
        <v>0</v>
      </c>
      <c r="I19" s="72" t="s">
        <v>55</v>
      </c>
      <c r="J19" s="70"/>
      <c r="K19" s="70"/>
      <c r="L19" s="70"/>
      <c r="M19" s="52">
        <f>M17-M23</f>
        <v>24</v>
      </c>
    </row>
    <row r="20" spans="1:25" ht="15.75" customHeight="1" x14ac:dyDescent="0.2">
      <c r="A20" s="53"/>
      <c r="B20" s="53"/>
      <c r="C20" s="54"/>
      <c r="D20" s="9"/>
      <c r="E20" s="53"/>
      <c r="F20" s="54"/>
      <c r="G20" s="51">
        <f t="shared" si="0"/>
        <v>0</v>
      </c>
      <c r="I20" s="55"/>
      <c r="J20" s="55"/>
      <c r="K20" s="55"/>
      <c r="L20" s="55"/>
      <c r="M20" s="40"/>
    </row>
    <row r="21" spans="1:25" ht="15.75" customHeight="1" x14ac:dyDescent="0.2">
      <c r="A21" s="53"/>
      <c r="B21" s="53"/>
      <c r="C21" s="54"/>
      <c r="D21" s="9"/>
      <c r="E21" s="53"/>
      <c r="F21" s="54"/>
      <c r="G21" s="51">
        <f t="shared" si="0"/>
        <v>0</v>
      </c>
      <c r="I21" s="72" t="s">
        <v>56</v>
      </c>
      <c r="J21" s="70"/>
      <c r="K21" s="70"/>
      <c r="L21" s="70"/>
      <c r="M21" s="52">
        <f>SUM(F18:F22)+G23</f>
        <v>96</v>
      </c>
    </row>
    <row r="22" spans="1:25" ht="15.75" customHeight="1" x14ac:dyDescent="0.2">
      <c r="A22" s="53"/>
      <c r="B22" s="53"/>
      <c r="C22" s="54"/>
      <c r="D22" s="9"/>
      <c r="E22" s="53"/>
      <c r="F22" s="54"/>
      <c r="G22" s="51">
        <f t="shared" si="0"/>
        <v>0</v>
      </c>
      <c r="I22" s="72" t="s">
        <v>57</v>
      </c>
      <c r="J22" s="70"/>
      <c r="K22" s="70"/>
      <c r="L22" s="70"/>
      <c r="M22" s="52">
        <f>SUM(C18:C22)</f>
        <v>0</v>
      </c>
    </row>
    <row r="23" spans="1:25" ht="15.75" customHeight="1" x14ac:dyDescent="0.2">
      <c r="A23" s="2" t="s">
        <v>58</v>
      </c>
      <c r="C23" s="51"/>
      <c r="F23" s="51"/>
      <c r="G23" s="51">
        <f>G62</f>
        <v>0</v>
      </c>
      <c r="I23" s="72" t="s">
        <v>59</v>
      </c>
      <c r="J23" s="70"/>
      <c r="K23" s="70"/>
      <c r="L23" s="70"/>
      <c r="M23" s="52">
        <f>SUM(G18:G23)</f>
        <v>96</v>
      </c>
    </row>
    <row r="24" spans="1:25" ht="15.75" customHeight="1" x14ac:dyDescent="0.2">
      <c r="A24" s="26"/>
      <c r="B24" s="41"/>
      <c r="C24" s="41"/>
      <c r="D24" s="26"/>
      <c r="E24" s="42"/>
      <c r="F24" s="26"/>
      <c r="G24" s="43"/>
      <c r="H24" s="26"/>
      <c r="I24" s="41"/>
      <c r="J24" s="41"/>
      <c r="K24" s="41"/>
      <c r="L24" s="41"/>
      <c r="M24" s="44"/>
      <c r="N24" s="41"/>
      <c r="O24" s="41"/>
    </row>
    <row r="25" spans="1:25" ht="15.75" customHeight="1" x14ac:dyDescent="0.2">
      <c r="A25" s="20" t="s">
        <v>10</v>
      </c>
      <c r="B25" s="45"/>
      <c r="C25" s="45"/>
      <c r="D25" s="20"/>
      <c r="E25" s="46"/>
      <c r="F25" s="20"/>
      <c r="G25" s="47"/>
      <c r="H25" s="20"/>
      <c r="I25" s="45"/>
      <c r="J25" s="45"/>
      <c r="K25" s="45"/>
      <c r="L25" s="45"/>
      <c r="M25" s="48"/>
      <c r="N25" s="45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5.75" customHeight="1" x14ac:dyDescent="0.2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G26" s="2" t="s">
        <v>50</v>
      </c>
      <c r="I26" s="73" t="s">
        <v>60</v>
      </c>
      <c r="J26" s="70"/>
      <c r="K26" s="70"/>
      <c r="L26" s="70"/>
      <c r="M26" s="49">
        <v>200</v>
      </c>
      <c r="N26" s="2"/>
      <c r="P26" s="2"/>
    </row>
    <row r="27" spans="1:25" ht="15.75" customHeight="1" x14ac:dyDescent="0.2">
      <c r="A27" s="9" t="s">
        <v>61</v>
      </c>
      <c r="B27" s="9" t="s">
        <v>11</v>
      </c>
      <c r="C27" s="50"/>
      <c r="D27" s="9"/>
      <c r="E27" s="9" t="s">
        <v>53</v>
      </c>
      <c r="F27" s="50">
        <f>(22*5+26)*1.2</f>
        <v>163.19999999999999</v>
      </c>
      <c r="G27" s="51">
        <f t="shared" ref="G27:G31" si="1">IF(F27=0, C27, F27)</f>
        <v>163.19999999999999</v>
      </c>
      <c r="I27" s="73" t="s">
        <v>62</v>
      </c>
      <c r="J27" s="70"/>
      <c r="K27" s="70"/>
      <c r="L27" s="70"/>
      <c r="M27" s="52">
        <f>M26-M30</f>
        <v>-17.032000000000011</v>
      </c>
    </row>
    <row r="28" spans="1:25" ht="15.75" customHeight="1" x14ac:dyDescent="0.2">
      <c r="A28" s="9" t="s">
        <v>63</v>
      </c>
      <c r="B28" s="9" t="s">
        <v>11</v>
      </c>
      <c r="C28" s="50"/>
      <c r="D28" s="9"/>
      <c r="E28" s="9" t="s">
        <v>53</v>
      </c>
      <c r="F28" s="54">
        <f>34*1.2</f>
        <v>40.799999999999997</v>
      </c>
      <c r="G28" s="51">
        <f t="shared" si="1"/>
        <v>40.799999999999997</v>
      </c>
      <c r="I28" s="73" t="s">
        <v>55</v>
      </c>
      <c r="J28" s="70"/>
      <c r="K28" s="70"/>
      <c r="L28" s="70"/>
      <c r="M28" s="52">
        <f>M26-M32</f>
        <v>-17.032000000000011</v>
      </c>
    </row>
    <row r="29" spans="1:25" ht="15.75" customHeight="1" x14ac:dyDescent="0.2">
      <c r="A29" s="9"/>
      <c r="B29" s="9"/>
      <c r="C29" s="54"/>
      <c r="D29" s="9"/>
      <c r="E29" s="9"/>
      <c r="F29" s="50"/>
      <c r="G29" s="51">
        <f t="shared" si="1"/>
        <v>0</v>
      </c>
      <c r="M29" s="40"/>
    </row>
    <row r="30" spans="1:25" ht="15.75" customHeight="1" x14ac:dyDescent="0.2">
      <c r="A30" s="53"/>
      <c r="B30" s="53"/>
      <c r="C30" s="54"/>
      <c r="D30" s="53"/>
      <c r="E30" s="53"/>
      <c r="F30" s="54"/>
      <c r="G30" s="51">
        <f t="shared" si="1"/>
        <v>0</v>
      </c>
      <c r="I30" s="72" t="s">
        <v>56</v>
      </c>
      <c r="J30" s="70"/>
      <c r="K30" s="70"/>
      <c r="L30" s="70"/>
      <c r="M30" s="52">
        <f>SUM(F27:F32)+G32</f>
        <v>217.03200000000001</v>
      </c>
    </row>
    <row r="31" spans="1:25" ht="15.75" customHeight="1" x14ac:dyDescent="0.2">
      <c r="A31" s="53"/>
      <c r="B31" s="53"/>
      <c r="C31" s="54"/>
      <c r="D31" s="53"/>
      <c r="E31" s="53"/>
      <c r="F31" s="54"/>
      <c r="G31" s="51">
        <f t="shared" si="1"/>
        <v>0</v>
      </c>
      <c r="I31" s="72" t="s">
        <v>57</v>
      </c>
      <c r="J31" s="70"/>
      <c r="K31" s="70"/>
      <c r="L31" s="70"/>
      <c r="M31" s="56">
        <f>SUM(C27:C32)</f>
        <v>0</v>
      </c>
    </row>
    <row r="32" spans="1:25" ht="15.75" customHeight="1" x14ac:dyDescent="0.2">
      <c r="A32" s="2" t="s">
        <v>58</v>
      </c>
      <c r="C32" s="51"/>
      <c r="F32" s="51"/>
      <c r="G32" s="51">
        <f>H62</f>
        <v>13.032</v>
      </c>
      <c r="I32" s="72" t="s">
        <v>59</v>
      </c>
      <c r="J32" s="70"/>
      <c r="K32" s="70"/>
      <c r="L32" s="70"/>
      <c r="M32" s="56">
        <f>SUM(G27:G32)</f>
        <v>217.03200000000001</v>
      </c>
    </row>
    <row r="33" spans="1:25" ht="15.75" customHeight="1" x14ac:dyDescent="0.2">
      <c r="A33" s="26"/>
      <c r="B33" s="41"/>
      <c r="C33" s="41"/>
      <c r="D33" s="26"/>
      <c r="E33" s="42"/>
      <c r="F33" s="26"/>
      <c r="G33" s="43"/>
      <c r="H33" s="26"/>
      <c r="I33" s="41"/>
      <c r="J33" s="41"/>
      <c r="K33" s="41"/>
      <c r="L33" s="41"/>
      <c r="M33" s="44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5.75" customHeight="1" x14ac:dyDescent="0.2">
      <c r="A34" s="20" t="s">
        <v>64</v>
      </c>
      <c r="B34" s="45"/>
      <c r="C34" s="45"/>
      <c r="D34" s="20"/>
      <c r="E34" s="46"/>
      <c r="F34" s="20"/>
      <c r="G34" s="47"/>
      <c r="H34" s="20"/>
      <c r="I34" s="45"/>
      <c r="J34" s="45"/>
      <c r="K34" s="45"/>
      <c r="L34" s="45"/>
      <c r="M34" s="48"/>
      <c r="N34" s="45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5.75" customHeight="1" x14ac:dyDescent="0.2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49</v>
      </c>
      <c r="G35" s="2" t="s">
        <v>50</v>
      </c>
      <c r="I35" s="73" t="s">
        <v>65</v>
      </c>
      <c r="J35" s="70"/>
      <c r="K35" s="70"/>
      <c r="L35" s="70"/>
      <c r="M35" s="49"/>
      <c r="N35" s="2"/>
    </row>
    <row r="36" spans="1:25" ht="15.75" customHeight="1" x14ac:dyDescent="0.2">
      <c r="A36" s="9"/>
      <c r="B36" s="9"/>
      <c r="C36" s="50"/>
      <c r="D36" s="9"/>
      <c r="E36" s="53"/>
      <c r="F36" s="50"/>
      <c r="G36" s="51">
        <f t="shared" ref="G36:G41" si="2">IF(F36=0, C36, F36)</f>
        <v>0</v>
      </c>
      <c r="I36" s="73" t="s">
        <v>66</v>
      </c>
      <c r="J36" s="70"/>
      <c r="K36" s="70"/>
      <c r="L36" s="70"/>
      <c r="M36" s="40">
        <f>M35-M39</f>
        <v>0</v>
      </c>
    </row>
    <row r="37" spans="1:25" ht="15.75" customHeight="1" x14ac:dyDescent="0.2">
      <c r="A37" s="9"/>
      <c r="B37" s="9"/>
      <c r="C37" s="50"/>
      <c r="D37" s="9"/>
      <c r="E37" s="53"/>
      <c r="F37" s="50"/>
      <c r="G37" s="51">
        <f t="shared" si="2"/>
        <v>0</v>
      </c>
      <c r="I37" s="73" t="s">
        <v>55</v>
      </c>
      <c r="J37" s="70"/>
      <c r="K37" s="70"/>
      <c r="L37" s="70"/>
      <c r="M37" s="52">
        <f>M35-M41</f>
        <v>0</v>
      </c>
    </row>
    <row r="38" spans="1:25" ht="12.75" x14ac:dyDescent="0.2">
      <c r="A38" s="9"/>
      <c r="B38" s="9"/>
      <c r="C38" s="50"/>
      <c r="D38" s="9"/>
      <c r="E38" s="53"/>
      <c r="F38" s="50"/>
      <c r="G38" s="51">
        <f t="shared" si="2"/>
        <v>0</v>
      </c>
      <c r="M38" s="40"/>
    </row>
    <row r="39" spans="1:25" ht="12.75" x14ac:dyDescent="0.2">
      <c r="A39" s="9"/>
      <c r="B39" s="9"/>
      <c r="C39" s="50"/>
      <c r="D39" s="9"/>
      <c r="E39" s="53"/>
      <c r="F39" s="50"/>
      <c r="G39" s="51">
        <f t="shared" si="2"/>
        <v>0</v>
      </c>
      <c r="M39" s="40"/>
    </row>
    <row r="40" spans="1:25" ht="12.75" x14ac:dyDescent="0.2">
      <c r="A40" s="9"/>
      <c r="B40" s="9"/>
      <c r="C40" s="50"/>
      <c r="D40" s="9"/>
      <c r="E40" s="53"/>
      <c r="F40" s="50"/>
      <c r="G40" s="51">
        <f t="shared" si="2"/>
        <v>0</v>
      </c>
      <c r="I40" s="72" t="s">
        <v>56</v>
      </c>
      <c r="J40" s="70"/>
      <c r="K40" s="70"/>
      <c r="L40" s="70"/>
      <c r="M40" s="56">
        <f>SUM(F36:F42)+G42</f>
        <v>0</v>
      </c>
    </row>
    <row r="41" spans="1:25" ht="12.75" x14ac:dyDescent="0.2">
      <c r="A41" s="9"/>
      <c r="B41" s="9"/>
      <c r="C41" s="50"/>
      <c r="D41" s="9"/>
      <c r="E41" s="53"/>
      <c r="F41" s="50"/>
      <c r="G41" s="51">
        <f t="shared" si="2"/>
        <v>0</v>
      </c>
      <c r="I41" s="72" t="s">
        <v>57</v>
      </c>
      <c r="J41" s="70"/>
      <c r="K41" s="70"/>
      <c r="L41" s="70"/>
      <c r="M41" s="56">
        <f>SUM(C36:C42)</f>
        <v>0</v>
      </c>
    </row>
    <row r="42" spans="1:25" ht="12.75" x14ac:dyDescent="0.2">
      <c r="A42" s="2" t="s">
        <v>58</v>
      </c>
      <c r="C42" s="51"/>
      <c r="F42" s="51"/>
      <c r="G42" s="51">
        <f>I62</f>
        <v>0</v>
      </c>
      <c r="I42" s="72" t="s">
        <v>59</v>
      </c>
      <c r="J42" s="70"/>
      <c r="K42" s="70"/>
      <c r="L42" s="70"/>
      <c r="M42" s="56">
        <f>SUM(G36:G42)</f>
        <v>0</v>
      </c>
    </row>
    <row r="43" spans="1:25" ht="12.75" x14ac:dyDescent="0.2">
      <c r="A43" s="26"/>
      <c r="B43" s="41"/>
      <c r="C43" s="41"/>
      <c r="D43" s="26"/>
      <c r="E43" s="42"/>
      <c r="F43" s="26"/>
      <c r="G43" s="43"/>
      <c r="H43" s="26"/>
      <c r="I43" s="41"/>
      <c r="J43" s="41"/>
      <c r="K43" s="41"/>
      <c r="L43" s="41"/>
      <c r="M43" s="44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.75" x14ac:dyDescent="0.2">
      <c r="A44" s="20" t="s">
        <v>67</v>
      </c>
      <c r="B44" s="45"/>
      <c r="C44" s="45"/>
      <c r="D44" s="20"/>
      <c r="E44" s="46"/>
      <c r="F44" s="20"/>
      <c r="G44" s="47"/>
      <c r="H44" s="20"/>
      <c r="I44" s="45"/>
      <c r="J44" s="45"/>
      <c r="K44" s="45"/>
      <c r="L44" s="45"/>
      <c r="M44" s="48"/>
      <c r="N44" s="45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2.75" x14ac:dyDescent="0.2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  <c r="G45" s="2" t="s">
        <v>50</v>
      </c>
      <c r="I45" s="73" t="s">
        <v>68</v>
      </c>
      <c r="J45" s="70"/>
      <c r="K45" s="70"/>
      <c r="L45" s="70"/>
      <c r="M45" s="49">
        <v>50</v>
      </c>
      <c r="N45" s="2"/>
    </row>
    <row r="46" spans="1:25" ht="12.75" x14ac:dyDescent="0.2">
      <c r="A46" s="9"/>
      <c r="B46" s="9"/>
      <c r="C46" s="50"/>
      <c r="D46" s="9"/>
      <c r="E46" s="53"/>
      <c r="F46" s="50"/>
      <c r="G46" s="51">
        <f t="shared" ref="G46:G48" si="3">IF(F46=0, C46, F46)</f>
        <v>0</v>
      </c>
      <c r="I46" s="73" t="s">
        <v>69</v>
      </c>
      <c r="J46" s="70"/>
      <c r="K46" s="70"/>
      <c r="L46" s="70"/>
      <c r="M46" s="52">
        <f>M45-M49</f>
        <v>14</v>
      </c>
    </row>
    <row r="47" spans="1:25" ht="12.75" x14ac:dyDescent="0.2">
      <c r="A47" s="9"/>
      <c r="B47" s="9"/>
      <c r="C47" s="50"/>
      <c r="D47" s="9"/>
      <c r="E47" s="53"/>
      <c r="F47" s="50"/>
      <c r="G47" s="51">
        <f t="shared" si="3"/>
        <v>0</v>
      </c>
      <c r="I47" s="73" t="s">
        <v>55</v>
      </c>
      <c r="J47" s="70"/>
      <c r="K47" s="70"/>
      <c r="L47" s="70"/>
      <c r="M47" s="52">
        <f>M45-M51</f>
        <v>14</v>
      </c>
    </row>
    <row r="48" spans="1:25" ht="12.75" x14ac:dyDescent="0.2">
      <c r="A48" s="9"/>
      <c r="B48" s="9"/>
      <c r="C48" s="50"/>
      <c r="D48" s="9"/>
      <c r="E48" s="53"/>
      <c r="F48" s="50"/>
      <c r="G48" s="51">
        <f t="shared" si="3"/>
        <v>0</v>
      </c>
      <c r="I48" s="2"/>
      <c r="M48" s="40"/>
    </row>
    <row r="49" spans="1:25" ht="12.75" x14ac:dyDescent="0.2">
      <c r="A49" s="9"/>
      <c r="B49" s="9"/>
      <c r="C49" s="50"/>
      <c r="D49" s="9"/>
      <c r="E49" s="53"/>
      <c r="F49" s="50"/>
      <c r="G49" s="51"/>
      <c r="I49" s="72" t="s">
        <v>56</v>
      </c>
      <c r="J49" s="70"/>
      <c r="K49" s="70"/>
      <c r="L49" s="70"/>
      <c r="M49" s="56">
        <f>SUM(F46:F51)+G51</f>
        <v>36</v>
      </c>
    </row>
    <row r="50" spans="1:25" ht="12.75" x14ac:dyDescent="0.2">
      <c r="A50" s="9"/>
      <c r="B50" s="9"/>
      <c r="C50" s="50"/>
      <c r="D50" s="9"/>
      <c r="E50" s="53"/>
      <c r="F50" s="50"/>
      <c r="G50" s="51"/>
      <c r="I50" s="72" t="s">
        <v>57</v>
      </c>
      <c r="J50" s="70"/>
      <c r="K50" s="70"/>
      <c r="L50" s="70"/>
      <c r="M50" s="56">
        <f>SUM(C46:C51)</f>
        <v>0</v>
      </c>
    </row>
    <row r="51" spans="1:25" ht="12.75" x14ac:dyDescent="0.2">
      <c r="A51" s="2" t="s">
        <v>58</v>
      </c>
      <c r="C51" s="51"/>
      <c r="F51" s="51"/>
      <c r="G51" s="51">
        <f>J62</f>
        <v>36</v>
      </c>
      <c r="I51" s="72" t="s">
        <v>59</v>
      </c>
      <c r="J51" s="70"/>
      <c r="K51" s="70"/>
      <c r="L51" s="70"/>
      <c r="M51" s="56">
        <f>SUM(G46:G51)</f>
        <v>36</v>
      </c>
    </row>
    <row r="52" spans="1:25" ht="12.75" x14ac:dyDescent="0.2">
      <c r="A52" s="26"/>
      <c r="B52" s="41"/>
      <c r="C52" s="41"/>
      <c r="D52" s="26"/>
      <c r="E52" s="42"/>
      <c r="F52" s="26"/>
      <c r="G52" s="43"/>
      <c r="H52" s="26"/>
      <c r="I52" s="41"/>
      <c r="J52" s="41"/>
      <c r="K52" s="41"/>
      <c r="L52" s="41"/>
      <c r="M52" s="44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.75" x14ac:dyDescent="0.2">
      <c r="A53" s="20" t="s">
        <v>70</v>
      </c>
      <c r="B53" s="45"/>
      <c r="C53" s="45"/>
      <c r="D53" s="20"/>
      <c r="E53" s="46"/>
      <c r="F53" s="20"/>
      <c r="G53" s="47"/>
      <c r="H53" s="20"/>
      <c r="I53" s="45"/>
      <c r="J53" s="45"/>
      <c r="K53" s="45"/>
      <c r="L53" s="45"/>
      <c r="M53" s="48"/>
      <c r="N53" s="45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.75" x14ac:dyDescent="0.2">
      <c r="A54" s="2" t="s">
        <v>45</v>
      </c>
      <c r="B54" s="2" t="s">
        <v>71</v>
      </c>
      <c r="C54" s="2" t="s">
        <v>72</v>
      </c>
      <c r="D54" s="2" t="s">
        <v>73</v>
      </c>
      <c r="E54" s="2" t="s">
        <v>74</v>
      </c>
      <c r="G54" s="2" t="s">
        <v>7</v>
      </c>
      <c r="H54" s="2" t="s">
        <v>10</v>
      </c>
      <c r="I54" s="2" t="s">
        <v>13</v>
      </c>
      <c r="J54" s="2" t="s">
        <v>75</v>
      </c>
      <c r="M54" s="40"/>
    </row>
    <row r="55" spans="1:25" ht="12.75" x14ac:dyDescent="0.2">
      <c r="A55" s="9" t="s">
        <v>17</v>
      </c>
      <c r="B55" s="9" t="s">
        <v>16</v>
      </c>
      <c r="C55" s="9">
        <v>1</v>
      </c>
      <c r="D55" s="57">
        <v>30</v>
      </c>
      <c r="E55" s="57">
        <f t="shared" ref="E55:E56" si="4">C55*D55*1.2</f>
        <v>36</v>
      </c>
      <c r="G55" s="57">
        <f t="shared" ref="G55:G61" si="5">IF(B55="Lighting", E55, 0)</f>
        <v>0</v>
      </c>
      <c r="H55" s="51">
        <f t="shared" ref="H55:H61" si="6">IF(B55="Sound", E55, 0)</f>
        <v>0</v>
      </c>
      <c r="I55" s="51">
        <f t="shared" ref="I55:I61" si="7">IF(B55="Construction", E55, 0)</f>
        <v>0</v>
      </c>
      <c r="J55" s="51">
        <f>IF(B55="Miscellaneous", E55, 0)</f>
        <v>36</v>
      </c>
      <c r="M55" s="40"/>
    </row>
    <row r="56" spans="1:25" ht="12.75" x14ac:dyDescent="0.2">
      <c r="A56" s="9" t="s">
        <v>21</v>
      </c>
      <c r="B56" s="9" t="s">
        <v>10</v>
      </c>
      <c r="C56" s="9">
        <v>2</v>
      </c>
      <c r="D56" s="57">
        <v>2.93</v>
      </c>
      <c r="E56" s="57">
        <f t="shared" si="4"/>
        <v>7.032</v>
      </c>
      <c r="G56" s="57">
        <f t="shared" si="5"/>
        <v>0</v>
      </c>
      <c r="H56" s="51">
        <f t="shared" si="6"/>
        <v>7.032</v>
      </c>
      <c r="I56" s="51">
        <f t="shared" si="7"/>
        <v>0</v>
      </c>
      <c r="J56" s="51">
        <f t="shared" ref="J56:J61" si="8">IF(B56="Props and other", E56, 0)</f>
        <v>0</v>
      </c>
      <c r="M56" s="40"/>
    </row>
    <row r="57" spans="1:25" ht="12.75" x14ac:dyDescent="0.2">
      <c r="A57" s="9" t="s">
        <v>21</v>
      </c>
      <c r="B57" s="9" t="s">
        <v>10</v>
      </c>
      <c r="C57" s="58">
        <v>1</v>
      </c>
      <c r="D57" s="57">
        <v>6</v>
      </c>
      <c r="E57" s="57">
        <f t="shared" ref="E57:E62" si="9">C57*D57</f>
        <v>6</v>
      </c>
      <c r="G57" s="57">
        <f t="shared" si="5"/>
        <v>0</v>
      </c>
      <c r="H57" s="51">
        <f t="shared" si="6"/>
        <v>6</v>
      </c>
      <c r="I57" s="51">
        <f t="shared" si="7"/>
        <v>0</v>
      </c>
      <c r="J57" s="51">
        <f t="shared" si="8"/>
        <v>0</v>
      </c>
      <c r="M57" s="40"/>
    </row>
    <row r="58" spans="1:25" ht="12.75" x14ac:dyDescent="0.2">
      <c r="A58" s="9"/>
      <c r="B58" s="9"/>
      <c r="C58" s="9"/>
      <c r="D58" s="57">
        <f t="shared" ref="D58:D62" si="10">IF(A58="Gaffa tape", 7.5, IF(A58="LX tape", 1, IF(A58="Haze fluid, 1L", 8.5, IF(A58="Flamebar, 1L", 12, IF(A58="Mylands paint, tin", 35, IF(A58="Smoke, 1L", 5, 0))))))</f>
        <v>0</v>
      </c>
      <c r="E58" s="57">
        <f t="shared" si="9"/>
        <v>0</v>
      </c>
      <c r="G58" s="57">
        <f t="shared" si="5"/>
        <v>0</v>
      </c>
      <c r="H58" s="51">
        <f t="shared" si="6"/>
        <v>0</v>
      </c>
      <c r="I58" s="51">
        <f t="shared" si="7"/>
        <v>0</v>
      </c>
      <c r="J58" s="51">
        <f t="shared" si="8"/>
        <v>0</v>
      </c>
      <c r="M58" s="40"/>
    </row>
    <row r="59" spans="1:25" ht="12.75" x14ac:dyDescent="0.2">
      <c r="A59" s="53"/>
      <c r="B59" s="53"/>
      <c r="C59" s="9"/>
      <c r="D59" s="57">
        <f t="shared" si="10"/>
        <v>0</v>
      </c>
      <c r="E59" s="57">
        <f t="shared" si="9"/>
        <v>0</v>
      </c>
      <c r="G59" s="57">
        <f t="shared" si="5"/>
        <v>0</v>
      </c>
      <c r="H59" s="51">
        <f t="shared" si="6"/>
        <v>0</v>
      </c>
      <c r="I59" s="51">
        <f t="shared" si="7"/>
        <v>0</v>
      </c>
      <c r="J59" s="51">
        <f t="shared" si="8"/>
        <v>0</v>
      </c>
      <c r="M59" s="40"/>
    </row>
    <row r="60" spans="1:25" ht="12.75" x14ac:dyDescent="0.2">
      <c r="A60" s="53"/>
      <c r="B60" s="53"/>
      <c r="C60" s="9"/>
      <c r="D60" s="57">
        <f t="shared" si="10"/>
        <v>0</v>
      </c>
      <c r="E60" s="57">
        <f t="shared" si="9"/>
        <v>0</v>
      </c>
      <c r="G60" s="57">
        <f t="shared" si="5"/>
        <v>0</v>
      </c>
      <c r="H60" s="51">
        <f t="shared" si="6"/>
        <v>0</v>
      </c>
      <c r="I60" s="51">
        <f t="shared" si="7"/>
        <v>0</v>
      </c>
      <c r="J60" s="51">
        <f t="shared" si="8"/>
        <v>0</v>
      </c>
      <c r="M60" s="40"/>
    </row>
    <row r="61" spans="1:25" ht="12.75" x14ac:dyDescent="0.2">
      <c r="A61" s="53"/>
      <c r="B61" s="53"/>
      <c r="C61" s="9"/>
      <c r="D61" s="57">
        <f t="shared" si="10"/>
        <v>0</v>
      </c>
      <c r="E61" s="57">
        <f t="shared" si="9"/>
        <v>0</v>
      </c>
      <c r="G61" s="57">
        <f t="shared" si="5"/>
        <v>0</v>
      </c>
      <c r="H61" s="51">
        <f t="shared" si="6"/>
        <v>0</v>
      </c>
      <c r="I61" s="51">
        <f t="shared" si="7"/>
        <v>0</v>
      </c>
      <c r="J61" s="51">
        <f t="shared" si="8"/>
        <v>0</v>
      </c>
      <c r="K61" s="59" t="s">
        <v>76</v>
      </c>
      <c r="M61" s="40"/>
    </row>
    <row r="62" spans="1:25" ht="12.75" x14ac:dyDescent="0.2">
      <c r="A62" s="53"/>
      <c r="B62" s="53"/>
      <c r="C62" s="9"/>
      <c r="D62" s="57">
        <f t="shared" si="10"/>
        <v>0</v>
      </c>
      <c r="E62" s="57">
        <f t="shared" si="9"/>
        <v>0</v>
      </c>
      <c r="G62" s="60">
        <f t="shared" ref="G62:J62" si="11">SUM(G55:G61)</f>
        <v>0</v>
      </c>
      <c r="H62" s="60">
        <f t="shared" si="11"/>
        <v>13.032</v>
      </c>
      <c r="I62" s="60">
        <f t="shared" si="11"/>
        <v>0</v>
      </c>
      <c r="J62" s="60">
        <f t="shared" si="11"/>
        <v>36</v>
      </c>
      <c r="K62" s="60">
        <f>SUM(G62:J62)</f>
        <v>49.031999999999996</v>
      </c>
      <c r="M62" s="40"/>
    </row>
    <row r="63" spans="1:25" ht="12.75" x14ac:dyDescent="0.2">
      <c r="A63" s="26"/>
      <c r="B63" s="41"/>
      <c r="C63" s="41"/>
      <c r="D63" s="26"/>
      <c r="E63" s="42"/>
      <c r="F63" s="26"/>
      <c r="G63" s="43"/>
      <c r="H63" s="26"/>
      <c r="I63" s="26"/>
      <c r="J63" s="61"/>
      <c r="K63" s="41"/>
      <c r="L63" s="41"/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.75" x14ac:dyDescent="0.2">
      <c r="A64" s="20" t="s">
        <v>77</v>
      </c>
      <c r="B64" s="45"/>
      <c r="C64" s="45"/>
      <c r="D64" s="20"/>
      <c r="E64" s="46"/>
      <c r="F64" s="20"/>
      <c r="G64" s="47"/>
      <c r="H64" s="20"/>
      <c r="I64" s="20" t="s">
        <v>78</v>
      </c>
      <c r="J64" s="62"/>
      <c r="K64" s="45"/>
      <c r="L64" s="45"/>
      <c r="M64" s="46"/>
      <c r="N64" s="45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.75" x14ac:dyDescent="0.2">
      <c r="A65" s="2" t="s">
        <v>44</v>
      </c>
      <c r="B65" s="2" t="s">
        <v>47</v>
      </c>
      <c r="C65" s="2" t="s">
        <v>48</v>
      </c>
      <c r="D65" s="2" t="s">
        <v>49</v>
      </c>
      <c r="F65" s="2" t="s">
        <v>56</v>
      </c>
      <c r="G65" s="57">
        <f>SUM(D66:D69)</f>
        <v>10.4</v>
      </c>
      <c r="I65" s="2"/>
    </row>
    <row r="66" spans="1:25" ht="12.75" x14ac:dyDescent="0.2">
      <c r="A66" s="9" t="s">
        <v>79</v>
      </c>
      <c r="B66" s="9" t="s">
        <v>80</v>
      </c>
      <c r="C66" s="9" t="s">
        <v>81</v>
      </c>
      <c r="D66" s="50">
        <v>4.4000000000000004</v>
      </c>
      <c r="G66" s="51"/>
    </row>
    <row r="67" spans="1:25" ht="12.75" x14ac:dyDescent="0.2">
      <c r="A67" s="9" t="s">
        <v>82</v>
      </c>
      <c r="B67" s="9" t="s">
        <v>83</v>
      </c>
      <c r="C67" s="9" t="s">
        <v>81</v>
      </c>
      <c r="D67" s="50">
        <v>6</v>
      </c>
      <c r="G67" s="51">
        <f t="shared" ref="G67:G70" si="12">IF(D67=0, C67, D67)</f>
        <v>6</v>
      </c>
    </row>
    <row r="68" spans="1:25" ht="12.75" x14ac:dyDescent="0.2">
      <c r="A68" s="53"/>
      <c r="B68" s="9"/>
      <c r="C68" s="53"/>
      <c r="D68" s="54"/>
      <c r="G68" s="51">
        <f t="shared" si="12"/>
        <v>0</v>
      </c>
    </row>
    <row r="69" spans="1:25" ht="12.75" x14ac:dyDescent="0.2">
      <c r="A69" s="53"/>
      <c r="B69" s="53"/>
      <c r="C69" s="53"/>
      <c r="D69" s="54"/>
      <c r="G69" s="51">
        <f t="shared" si="12"/>
        <v>0</v>
      </c>
    </row>
    <row r="70" spans="1:25" ht="12.75" x14ac:dyDescent="0.2">
      <c r="A70" s="41"/>
      <c r="B70" s="41"/>
      <c r="C70" s="41"/>
      <c r="D70" s="63"/>
      <c r="E70" s="41"/>
      <c r="F70" s="41"/>
      <c r="G70" s="63">
        <f t="shared" si="12"/>
        <v>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</sheetData>
  <mergeCells count="37">
    <mergeCell ref="I36:L36"/>
    <mergeCell ref="I46:L46"/>
    <mergeCell ref="I47:L47"/>
    <mergeCell ref="B3:C3"/>
    <mergeCell ref="B8:C8"/>
    <mergeCell ref="B9:C9"/>
    <mergeCell ref="B13:C13"/>
    <mergeCell ref="B10:C10"/>
    <mergeCell ref="B12:C12"/>
    <mergeCell ref="I19:L19"/>
    <mergeCell ref="I18:L18"/>
    <mergeCell ref="I21:L21"/>
    <mergeCell ref="I22:L22"/>
    <mergeCell ref="I51:L51"/>
    <mergeCell ref="I49:L49"/>
    <mergeCell ref="I50:L50"/>
    <mergeCell ref="I37:L37"/>
    <mergeCell ref="I41:L41"/>
    <mergeCell ref="I40:L40"/>
    <mergeCell ref="I45:L45"/>
    <mergeCell ref="I42:L42"/>
    <mergeCell ref="I28:L28"/>
    <mergeCell ref="I17:L17"/>
    <mergeCell ref="I35:L35"/>
    <mergeCell ref="I31:L31"/>
    <mergeCell ref="I32:L32"/>
    <mergeCell ref="I30:L30"/>
    <mergeCell ref="I23:L23"/>
    <mergeCell ref="I27:L27"/>
    <mergeCell ref="I26:L26"/>
    <mergeCell ref="B2:C2"/>
    <mergeCell ref="B1:C1"/>
    <mergeCell ref="B4:C4"/>
    <mergeCell ref="I6:J6"/>
    <mergeCell ref="B6:C6"/>
    <mergeCell ref="I7:J7"/>
    <mergeCell ref="B7:C7"/>
  </mergeCells>
  <conditionalFormatting sqref="K6">
    <cfRule type="cellIs" dxfId="5" priority="1" operator="lessThanOrEqual">
      <formula>0</formula>
    </cfRule>
  </conditionalFormatting>
  <conditionalFormatting sqref="K7">
    <cfRule type="cellIs" dxfId="4" priority="2" operator="lessThanOrEqual">
      <formula>0</formula>
    </cfRule>
  </conditionalFormatting>
  <conditionalFormatting sqref="K6">
    <cfRule type="cellIs" dxfId="3" priority="3" operator="greaterThan">
      <formula>0</formula>
    </cfRule>
  </conditionalFormatting>
  <conditionalFormatting sqref="K7">
    <cfRule type="cellIs" dxfId="2" priority="4" operator="greaterThan">
      <formula>0</formula>
    </cfRule>
  </conditionalFormatting>
  <conditionalFormatting sqref="M18:M19 M27:M28 M36:M37 M46:M47 K48">
    <cfRule type="cellIs" dxfId="1" priority="5" operator="greaterThan">
      <formula>0</formula>
    </cfRule>
  </conditionalFormatting>
  <conditionalFormatting sqref="M18:M19 M27:M28 M36:M37 M46:M47 K48">
    <cfRule type="cellIs" dxfId="0" priority="6" operator="lessThanOr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Categories!$G$2:$G$5</xm:f>
          </x14:formula1>
          <xm:sqref>B55:B62</xm:sqref>
        </x14:dataValidation>
        <x14:dataValidation type="list" allowBlank="1" xr:uid="{00000000-0002-0000-0000-000001000000}">
          <x14:formula1>
            <xm:f>Categories!$A$2:$A$11</xm:f>
          </x14:formula1>
          <xm:sqref>B18:B22 B27:B31 B36:B41 B46:B50</xm:sqref>
        </x14:dataValidation>
        <x14:dataValidation type="list" allowBlank="1" xr:uid="{00000000-0002-0000-0000-000002000000}">
          <x14:formula1>
            <xm:f>Categories!$E$2:$E$8</xm:f>
          </x14:formula1>
          <xm:sqref>A55:A62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1"/>
  <sheetViews>
    <sheetView workbookViewId="0"/>
  </sheetViews>
  <sheetFormatPr defaultColWidth="14.42578125" defaultRowHeight="15.75" customHeight="1" x14ac:dyDescent="0.2"/>
  <sheetData>
    <row r="1" spans="1:7" ht="15.75" customHeight="1" x14ac:dyDescent="0.2">
      <c r="A1" s="2" t="s">
        <v>1</v>
      </c>
      <c r="E1" s="2" t="s">
        <v>3</v>
      </c>
      <c r="G1" s="2" t="s">
        <v>4</v>
      </c>
    </row>
    <row r="2" spans="1:7" ht="15.75" customHeight="1" x14ac:dyDescent="0.2">
      <c r="A2" s="2" t="s">
        <v>5</v>
      </c>
      <c r="E2" s="2" t="s">
        <v>6</v>
      </c>
      <c r="G2" s="2" t="s">
        <v>7</v>
      </c>
    </row>
    <row r="3" spans="1:7" ht="15.75" customHeight="1" x14ac:dyDescent="0.2">
      <c r="A3" s="2" t="s">
        <v>8</v>
      </c>
      <c r="E3" s="2" t="s">
        <v>9</v>
      </c>
      <c r="G3" s="2" t="s">
        <v>10</v>
      </c>
    </row>
    <row r="4" spans="1:7" ht="15.75" customHeight="1" x14ac:dyDescent="0.2">
      <c r="A4" s="2" t="s">
        <v>11</v>
      </c>
      <c r="E4" s="2" t="s">
        <v>12</v>
      </c>
      <c r="G4" s="2" t="s">
        <v>13</v>
      </c>
    </row>
    <row r="5" spans="1:7" ht="15.75" customHeight="1" x14ac:dyDescent="0.2">
      <c r="A5" s="2" t="s">
        <v>14</v>
      </c>
      <c r="E5" s="2" t="s">
        <v>15</v>
      </c>
      <c r="G5" s="2" t="s">
        <v>16</v>
      </c>
    </row>
    <row r="6" spans="1:7" ht="15.75" customHeight="1" x14ac:dyDescent="0.2">
      <c r="A6" s="2" t="s">
        <v>16</v>
      </c>
      <c r="E6" s="2" t="s">
        <v>17</v>
      </c>
    </row>
    <row r="7" spans="1:7" ht="15.75" customHeight="1" x14ac:dyDescent="0.2">
      <c r="A7" s="2" t="s">
        <v>18</v>
      </c>
      <c r="E7" s="2" t="s">
        <v>19</v>
      </c>
    </row>
    <row r="8" spans="1:7" ht="15.75" customHeight="1" x14ac:dyDescent="0.2">
      <c r="A8" s="2" t="s">
        <v>20</v>
      </c>
      <c r="E8" s="2" t="s">
        <v>21</v>
      </c>
    </row>
    <row r="9" spans="1:7" ht="15.75" customHeight="1" x14ac:dyDescent="0.2">
      <c r="A9" s="2" t="s">
        <v>22</v>
      </c>
    </row>
    <row r="10" spans="1:7" ht="15.75" customHeight="1" x14ac:dyDescent="0.2">
      <c r="A10" s="2" t="s">
        <v>23</v>
      </c>
    </row>
    <row r="11" spans="1:7" ht="15.75" customHeight="1" x14ac:dyDescent="0.2">
      <c r="A11" s="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Perthuisot</dc:creator>
  <cp:lastModifiedBy>Nathalie Perthuisot</cp:lastModifiedBy>
  <dcterms:created xsi:type="dcterms:W3CDTF">2020-04-11T09:19:27Z</dcterms:created>
  <dcterms:modified xsi:type="dcterms:W3CDTF">2020-04-11T09:19:27Z</dcterms:modified>
</cp:coreProperties>
</file>